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 activeTab="1"/>
  </bookViews>
  <sheets>
    <sheet name="хоз." sheetId="1" r:id="rId1"/>
    <sheet name="2024" sheetId="4" r:id="rId2"/>
  </sheets>
  <externalReferences>
    <externalReference r:id="rId3"/>
  </externalReferences>
  <definedNames>
    <definedName name="_xlnm.Print_Area" localSheetId="1">'2024'!$A$1:$F$24</definedName>
  </definedNames>
  <calcPr calcId="145621" fullPrecision="0"/>
</workbook>
</file>

<file path=xl/calcChain.xml><?xml version="1.0" encoding="utf-8"?>
<calcChain xmlns="http://schemas.openxmlformats.org/spreadsheetml/2006/main">
  <c r="E11" i="4" l="1"/>
  <c r="E16" i="4"/>
  <c r="E17" i="4" l="1"/>
  <c r="F17" i="4" s="1"/>
  <c r="D17" i="4"/>
  <c r="C17" i="4"/>
  <c r="B17" i="4"/>
  <c r="E12" i="4"/>
  <c r="D12" i="4"/>
  <c r="C12" i="4"/>
  <c r="B12" i="4"/>
  <c r="B18" i="4" l="1"/>
  <c r="B19" i="4" s="1"/>
  <c r="C18" i="4"/>
  <c r="C19" i="4" s="1"/>
  <c r="D18" i="4"/>
  <c r="D19" i="4" s="1"/>
  <c r="E18" i="4"/>
  <c r="E19" i="4" s="1"/>
  <c r="F19" i="4" s="1"/>
  <c r="F12" i="4"/>
  <c r="L7" i="1"/>
  <c r="L17" i="1"/>
  <c r="L15" i="1"/>
  <c r="L10" i="1"/>
  <c r="K15" i="1"/>
  <c r="J18" i="1"/>
  <c r="F18" i="4" l="1"/>
  <c r="K10" i="1"/>
  <c r="M18" i="1"/>
  <c r="K18" i="1" l="1"/>
  <c r="K17" i="1"/>
  <c r="E15" i="1"/>
  <c r="E10" i="1"/>
  <c r="E14" i="1"/>
  <c r="E9" i="1"/>
  <c r="E16" i="1" l="1"/>
  <c r="B10" i="1"/>
  <c r="F15" i="1" l="1"/>
  <c r="D15" i="1"/>
  <c r="C15" i="1"/>
  <c r="B15" i="1"/>
  <c r="B16" i="1" s="1"/>
  <c r="D10" i="1"/>
  <c r="C10" i="1"/>
  <c r="G15" i="1" l="1"/>
  <c r="H15" i="1"/>
  <c r="I15" i="1" s="1"/>
  <c r="J15" i="1" s="1"/>
  <c r="C16" i="1"/>
  <c r="C17" i="1" s="1"/>
  <c r="D16" i="1"/>
  <c r="D17" i="1" s="1"/>
  <c r="B17" i="1"/>
  <c r="F10" i="1"/>
  <c r="F16" i="1" l="1"/>
  <c r="G10" i="1"/>
  <c r="H10" i="1" s="1"/>
  <c r="I10" i="1" s="1"/>
  <c r="J10" i="1" s="1"/>
  <c r="J17" i="1" s="1"/>
  <c r="E17" i="1"/>
  <c r="F17" i="1" s="1"/>
  <c r="K19" i="1" s="1"/>
  <c r="L19" i="1" s="1"/>
  <c r="G16" i="1" l="1"/>
  <c r="H16" i="1"/>
  <c r="K20" i="1"/>
  <c r="L20" i="1"/>
</calcChain>
</file>

<file path=xl/sharedStrings.xml><?xml version="1.0" encoding="utf-8"?>
<sst xmlns="http://schemas.openxmlformats.org/spreadsheetml/2006/main" count="56" uniqueCount="28">
  <si>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</si>
  <si>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</si>
  <si>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</si>
  <si>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</si>
  <si>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</si>
  <si>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</si>
  <si>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</si>
  <si>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</si>
  <si>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</si>
  <si>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</si>
  <si>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</si>
  <si>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Мешки для мусора</t>
  </si>
  <si>
    <t>рул.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</si>
  <si>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</si>
  <si>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</si>
  <si>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 xml:space="preserve">Объем 120 л. Количество в рулоне не менее 10 штук. Толщина не менее 20 мкм. </t>
  </si>
  <si>
    <t>Объем на 60 л. Количество в рулоне не менее 20 штук. Толщина не менее 10 мкм.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</si>
  <si>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</si>
  <si>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</si>
  <si>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r>
      <t>Начальная (максимальная цена) контракта составляет 35 241</t>
    </r>
    <r>
      <rPr>
        <sz val="10"/>
        <rFont val="Times New Roman"/>
        <family val="1"/>
        <charset val="204"/>
      </rPr>
      <t xml:space="preserve"> (тридцать пять тысяч двести сорок один) рубль 00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
3* - https://www.vseinstrumenti.ru/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</si>
  <si>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                                                                                                                         (ИКЗ - 233862201905886220100100220012222244)</t>
    </r>
  </si>
  <si>
    <r>
      <t>Начальная (максимальная цена) контракта составляет 82 907</t>
    </r>
    <r>
      <rPr>
        <sz val="10"/>
        <rFont val="Times New Roman"/>
        <family val="1"/>
        <charset val="204"/>
      </rPr>
      <t xml:space="preserve"> (восемьдесят две тысячи девятьсот семь) рублей 90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https://www.vseinstrumenti.ru
3* - https://канцлер86.рф</t>
    </r>
  </si>
  <si>
    <t>Заместитель директора</t>
  </si>
  <si>
    <t>В.Ю. Овечкин</t>
  </si>
  <si>
    <t>Мешок полимерный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</si>
  <si>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</t>
    </r>
    <r>
      <rPr>
        <sz val="10"/>
        <color theme="4"/>
        <rFont val="Times New Roman"/>
        <family val="1"/>
        <charset val="204"/>
      </rPr>
      <t>(ИКЗ - 25 38622019058862201001 0017 001 2222 244)</t>
    </r>
  </si>
  <si>
    <t xml:space="preserve">Вид материала: Полиэтилен;
Количество в рулоне: 10 штук;
Назначение: Мусорный;
Объем мешка для мусора:120 Литр;^кубический дециметр;
Толщина материала, мкм: &gt;20,00. 
</t>
  </si>
  <si>
    <t xml:space="preserve">Вид материала: Полиэтилен;
Количество в рулоне: 20 штук;
Назначение: Мусорный;
Объем мешка для мусора: 60 Литр;^кубический дециметр;
Толщина материала, мкм: &gt;10,00.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</si>
</sst>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4" fillId="0" borderId="24" xfId="0" applyNumberFormat="1" applyFont="1" applyFill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Fill="1" applyBorder="1" applyAlignment="1">
      <alignment horizontal="center" vertical="top" wrapText="1"/>
    </xf>
    <xf numFmtId="4" fontId="4" fillId="0" borderId="20" xfId="0" applyNumberFormat="1" applyFont="1" applyFill="1" applyBorder="1" applyAlignment="1">
      <alignment vertical="top" wrapText="1"/>
    </xf>
    <xf numFmtId="4" fontId="4" fillId="0" borderId="21" xfId="0" applyNumberFormat="1" applyFont="1" applyFill="1" applyBorder="1" applyAlignment="1">
      <alignment vertical="top" wrapText="1"/>
    </xf>
    <xf numFmtId="4" fontId="4" fillId="0" borderId="22" xfId="0" applyNumberFormat="1" applyFont="1" applyFill="1" applyBorder="1" applyAlignment="1">
      <alignment vertical="top" wrapText="1"/>
    </xf>
    <xf numFmtId="4" fontId="1" fillId="0" borderId="23" xfId="0" applyNumberFormat="1" applyFont="1" applyBorder="1" applyAlignment="1">
      <alignment vertical="top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1" fillId="0" borderId="15" xfId="0" applyNumberFormat="1" applyFont="1" applyBorder="1" applyAlignment="1">
      <alignment vertical="top" wrapText="1"/>
    </xf>
    <xf numFmtId="4" fontId="1" fillId="0" borderId="19" xfId="0" applyNumberFormat="1" applyFont="1" applyBorder="1" applyAlignment="1">
      <alignment vertical="top" wrapText="1"/>
    </xf>
    <xf numFmtId="4" fontId="1" fillId="0" borderId="17" xfId="0" applyNumberFormat="1" applyFont="1" applyFill="1" applyBorder="1" applyAlignment="1">
      <alignment horizontal="justify" vertical="top" wrapText="1"/>
    </xf>
    <xf numFmtId="4" fontId="1" fillId="0" borderId="1" xfId="0" applyNumberFormat="1" applyFont="1" applyFill="1" applyBorder="1" applyAlignment="1">
      <alignment horizontal="justify" vertical="top" wrapText="1"/>
    </xf>
    <xf numFmtId="4" fontId="1" fillId="0" borderId="18" xfId="0" applyNumberFormat="1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prop"/>
    </sheetNames>
    <definedNames>
      <definedName name="СуммаПрописью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8"/>
  <sheetViews>
    <sheetView workbookViewId="0">
      <selection activeCell="A2" sqref="A2:F2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.375" style="31" bestFit="1" customWidth="1"/>
    <col min="8" max="8" width="9" style="25"/>
    <col min="9" max="16384" width="9" style="1"/>
  </cols>
  <sheetData>
    <row r="1" spans="1:12" ht="30" customHeight="1" x14ac:dyDescent="0.25">
      <c r="D1" s="50" t="s">
        <v>17</v>
      </c>
      <c r="E1" s="51"/>
      <c r="F1" s="51"/>
    </row>
    <row r="2" spans="1:12" ht="27.75" customHeight="1" thickBot="1" x14ac:dyDescent="0.3">
      <c r="A2" s="61" t="s">
        <v>20</v>
      </c>
      <c r="B2" s="61"/>
      <c r="C2" s="61"/>
      <c r="D2" s="61"/>
      <c r="E2" s="61"/>
      <c r="F2" s="61"/>
      <c r="G2" s="32"/>
      <c r="H2" s="1"/>
    </row>
    <row r="3" spans="1:12" s="4" customFormat="1" ht="24.75" customHeight="1" thickTop="1" thickBot="1" x14ac:dyDescent="0.3">
      <c r="A3" s="2" t="s">
        <v>18</v>
      </c>
      <c r="B3" s="3"/>
      <c r="C3" s="3"/>
      <c r="D3" s="3"/>
      <c r="E3" s="3"/>
      <c r="F3" s="3"/>
      <c r="G3" s="33"/>
    </row>
    <row r="4" spans="1:12" ht="39.75" customHeight="1" thickTop="1" thickBot="1" x14ac:dyDescent="0.3">
      <c r="A4" s="62" t="s">
        <v>0</v>
      </c>
      <c r="B4" s="64" t="s">
        <v>1</v>
      </c>
      <c r="C4" s="65"/>
      <c r="D4" s="66"/>
      <c r="E4" s="5" t="s">
        <v>9</v>
      </c>
      <c r="F4" s="6" t="s">
        <v>10</v>
      </c>
      <c r="G4" s="32"/>
      <c r="H4" s="1"/>
    </row>
    <row r="5" spans="1:12" ht="13.5" customHeight="1" thickBot="1" x14ac:dyDescent="0.3">
      <c r="A5" s="63"/>
      <c r="B5" s="7">
        <v>1</v>
      </c>
      <c r="C5" s="8">
        <v>2</v>
      </c>
      <c r="D5" s="8">
        <v>3</v>
      </c>
      <c r="E5" s="9"/>
      <c r="F5" s="10"/>
      <c r="G5" s="32"/>
      <c r="H5" s="1"/>
    </row>
    <row r="6" spans="1:12" ht="13.5" customHeight="1" thickTop="1" x14ac:dyDescent="0.25">
      <c r="A6" s="11" t="s">
        <v>2</v>
      </c>
      <c r="B6" s="67" t="s">
        <v>11</v>
      </c>
      <c r="C6" s="68"/>
      <c r="D6" s="68"/>
      <c r="E6" s="69"/>
      <c r="F6" s="56"/>
      <c r="G6" s="32"/>
      <c r="H6" s="1"/>
    </row>
    <row r="7" spans="1:12" ht="29.25" customHeight="1" thickBot="1" x14ac:dyDescent="0.3">
      <c r="A7" s="12" t="s">
        <v>3</v>
      </c>
      <c r="B7" s="58" t="s">
        <v>15</v>
      </c>
      <c r="C7" s="59"/>
      <c r="D7" s="59"/>
      <c r="E7" s="60"/>
      <c r="F7" s="57"/>
      <c r="G7" s="32"/>
      <c r="H7" s="1"/>
      <c r="L7" s="24">
        <f>SUM(L10:L17)</f>
        <v>3700.28</v>
      </c>
    </row>
    <row r="8" spans="1:12" ht="13.5" customHeight="1" thickTop="1" thickBot="1" x14ac:dyDescent="0.3">
      <c r="A8" s="12" t="s">
        <v>4</v>
      </c>
      <c r="B8" s="26">
        <v>200</v>
      </c>
      <c r="C8" s="27" t="s">
        <v>12</v>
      </c>
      <c r="D8" s="27"/>
      <c r="E8" s="28"/>
      <c r="F8" s="13"/>
      <c r="G8" s="32"/>
      <c r="H8" s="1"/>
    </row>
    <row r="9" spans="1:12" ht="13.5" customHeight="1" thickTop="1" thickBot="1" x14ac:dyDescent="0.3">
      <c r="A9" s="12" t="s">
        <v>5</v>
      </c>
      <c r="B9" s="15">
        <v>87.5</v>
      </c>
      <c r="C9" s="15">
        <v>99.85</v>
      </c>
      <c r="D9" s="15">
        <v>102</v>
      </c>
      <c r="E9" s="15">
        <f>(B9+C9+D9)/3</f>
        <v>96.45</v>
      </c>
      <c r="F9" s="16">
        <v>96.45</v>
      </c>
      <c r="G9" s="32"/>
      <c r="H9" s="1"/>
    </row>
    <row r="10" spans="1:12" ht="13.5" customHeight="1" thickTop="1" thickBot="1" x14ac:dyDescent="0.3">
      <c r="A10" s="12" t="s">
        <v>6</v>
      </c>
      <c r="B10" s="15">
        <f>B9*B8</f>
        <v>17500</v>
      </c>
      <c r="C10" s="29">
        <f>C9*B8</f>
        <v>19970</v>
      </c>
      <c r="D10" s="30">
        <f>D9*B8</f>
        <v>20400</v>
      </c>
      <c r="E10" s="30">
        <f>F9*B8</f>
        <v>19290</v>
      </c>
      <c r="F10" s="16">
        <f>E10</f>
        <v>19290</v>
      </c>
      <c r="G10" s="34">
        <f>F10*0.37</f>
        <v>7137.3</v>
      </c>
      <c r="H10" s="22">
        <f>F10-G10</f>
        <v>12152.7</v>
      </c>
      <c r="I10" s="22">
        <f>H10/B8</f>
        <v>60.76</v>
      </c>
      <c r="J10" s="24">
        <f>I10*B8</f>
        <v>12152</v>
      </c>
      <c r="K10" s="22">
        <f>I10*B8</f>
        <v>12152</v>
      </c>
      <c r="L10" s="24">
        <f>K10-K10/1.2</f>
        <v>2025.33</v>
      </c>
    </row>
    <row r="11" spans="1:12" ht="13.5" customHeight="1" thickTop="1" x14ac:dyDescent="0.25">
      <c r="A11" s="11" t="s">
        <v>2</v>
      </c>
      <c r="B11" s="53" t="s">
        <v>11</v>
      </c>
      <c r="C11" s="54"/>
      <c r="D11" s="54"/>
      <c r="E11" s="55"/>
      <c r="F11" s="56"/>
      <c r="G11" s="34"/>
      <c r="H11" s="22"/>
      <c r="I11" s="22"/>
      <c r="J11" s="24"/>
      <c r="K11" s="22"/>
    </row>
    <row r="12" spans="1:12" ht="27" customHeight="1" thickBot="1" x14ac:dyDescent="0.3">
      <c r="A12" s="12" t="s">
        <v>3</v>
      </c>
      <c r="B12" s="58" t="s">
        <v>16</v>
      </c>
      <c r="C12" s="59"/>
      <c r="D12" s="59"/>
      <c r="E12" s="60"/>
      <c r="F12" s="57"/>
      <c r="G12" s="34"/>
      <c r="H12" s="22"/>
      <c r="I12" s="22"/>
      <c r="J12" s="24"/>
      <c r="K12" s="22"/>
    </row>
    <row r="13" spans="1:12" ht="13.5" customHeight="1" thickTop="1" thickBot="1" x14ac:dyDescent="0.3">
      <c r="A13" s="12" t="s">
        <v>4</v>
      </c>
      <c r="B13" s="26">
        <v>150</v>
      </c>
      <c r="C13" s="27" t="s">
        <v>12</v>
      </c>
      <c r="D13" s="27"/>
      <c r="E13" s="28"/>
      <c r="F13" s="13"/>
      <c r="G13" s="34"/>
      <c r="H13" s="22"/>
      <c r="I13" s="22"/>
      <c r="J13" s="24"/>
      <c r="K13" s="22"/>
    </row>
    <row r="14" spans="1:12" ht="13.5" customHeight="1" thickTop="1" thickBot="1" x14ac:dyDescent="0.3">
      <c r="A14" s="12" t="s">
        <v>5</v>
      </c>
      <c r="B14" s="14">
        <v>149</v>
      </c>
      <c r="C14" s="14">
        <v>72.03</v>
      </c>
      <c r="D14" s="15">
        <v>98</v>
      </c>
      <c r="E14" s="14">
        <f>(B14+C14+D14)/3</f>
        <v>106.34</v>
      </c>
      <c r="F14" s="16">
        <v>106.34</v>
      </c>
      <c r="G14" s="34"/>
      <c r="H14" s="22"/>
      <c r="I14" s="22"/>
      <c r="J14" s="24"/>
      <c r="K14" s="22"/>
    </row>
    <row r="15" spans="1:12" ht="13.5" customHeight="1" thickTop="1" thickBot="1" x14ac:dyDescent="0.3">
      <c r="A15" s="12" t="s">
        <v>6</v>
      </c>
      <c r="B15" s="14">
        <f>B14*B13</f>
        <v>22350</v>
      </c>
      <c r="C15" s="17">
        <f>C14*B13</f>
        <v>10804.5</v>
      </c>
      <c r="D15" s="18">
        <f>D14*B13</f>
        <v>14700</v>
      </c>
      <c r="E15" s="18">
        <f>F14*B13</f>
        <v>15951</v>
      </c>
      <c r="F15" s="16">
        <f>E15</f>
        <v>15951</v>
      </c>
      <c r="G15" s="34">
        <f>F15*0.37</f>
        <v>5901.87</v>
      </c>
      <c r="H15" s="22">
        <f>F15-G15</f>
        <v>10049.129999999999</v>
      </c>
      <c r="I15" s="22">
        <f>H15/B13</f>
        <v>66.989999999999995</v>
      </c>
      <c r="J15" s="24">
        <f>I15*149</f>
        <v>9981.51</v>
      </c>
      <c r="K15" s="22">
        <f>I15*149</f>
        <v>9981.51</v>
      </c>
      <c r="L15" s="24">
        <f>K15-K15/1.2</f>
        <v>1663.59</v>
      </c>
    </row>
    <row r="16" spans="1:12" ht="13.5" customHeight="1" thickTop="1" thickBot="1" x14ac:dyDescent="0.3">
      <c r="A16" s="19" t="s">
        <v>7</v>
      </c>
      <c r="B16" s="20">
        <f>B10+B15</f>
        <v>39850</v>
      </c>
      <c r="C16" s="20">
        <f>C10+C15</f>
        <v>30774.5</v>
      </c>
      <c r="D16" s="20">
        <f>D10+D15</f>
        <v>35100</v>
      </c>
      <c r="E16" s="20">
        <f>E10+E15</f>
        <v>35241</v>
      </c>
      <c r="F16" s="20">
        <f>F10+F15</f>
        <v>35241</v>
      </c>
      <c r="G16" s="34">
        <f>F16*0.37</f>
        <v>13039.17</v>
      </c>
      <c r="H16" s="22">
        <f>F16-G16</f>
        <v>22201.83</v>
      </c>
      <c r="I16" s="22"/>
      <c r="K16" s="22"/>
    </row>
    <row r="17" spans="1:13" ht="27" customHeight="1" thickTop="1" thickBot="1" x14ac:dyDescent="0.3">
      <c r="A17" s="12" t="s">
        <v>8</v>
      </c>
      <c r="B17" s="20">
        <f>B16</f>
        <v>39850</v>
      </c>
      <c r="C17" s="20">
        <f>C16</f>
        <v>30774.5</v>
      </c>
      <c r="D17" s="20">
        <f>D16</f>
        <v>35100</v>
      </c>
      <c r="E17" s="20">
        <f>E16</f>
        <v>35241</v>
      </c>
      <c r="F17" s="21">
        <f>E17</f>
        <v>35241</v>
      </c>
      <c r="G17" s="32"/>
      <c r="J17" s="24">
        <f>L18-J15-J10</f>
        <v>68.150000000000006</v>
      </c>
      <c r="K17" s="22">
        <f>J18-K10-K15</f>
        <v>68.150000000000006</v>
      </c>
      <c r="L17" s="24">
        <f>K17-K17/1.2</f>
        <v>11.36</v>
      </c>
    </row>
    <row r="18" spans="1:13" ht="13.5" customHeight="1" thickTop="1" x14ac:dyDescent="0.25">
      <c r="E18" s="23"/>
      <c r="F18" s="23"/>
      <c r="G18" s="32"/>
      <c r="J18" s="24">
        <f>SUM(J10:J17)</f>
        <v>22201.66</v>
      </c>
      <c r="K18" s="1">
        <f>SUM(K10:K17)</f>
        <v>22201.66</v>
      </c>
      <c r="L18" s="1">
        <v>22201.66</v>
      </c>
      <c r="M18" s="1">
        <f>L18*0.1</f>
        <v>2220.1660000000002</v>
      </c>
    </row>
    <row r="19" spans="1:13" ht="13.5" customHeight="1" x14ac:dyDescent="0.25">
      <c r="A19" s="52" t="s">
        <v>19</v>
      </c>
      <c r="B19" s="52"/>
      <c r="C19" s="52"/>
      <c r="D19" s="52"/>
      <c r="E19" s="52"/>
      <c r="F19" s="52"/>
      <c r="G19" s="32"/>
      <c r="H19" s="1"/>
      <c r="K19" s="22">
        <f>F17*0.05</f>
        <v>1762.05</v>
      </c>
      <c r="L19" s="22">
        <f>K19*1.5</f>
        <v>2643.08</v>
      </c>
    </row>
    <row r="20" spans="1:13" ht="46.5" customHeight="1" x14ac:dyDescent="0.25">
      <c r="A20" s="52"/>
      <c r="B20" s="52"/>
      <c r="C20" s="52"/>
      <c r="D20" s="52"/>
      <c r="E20" s="52"/>
      <c r="F20" s="52"/>
      <c r="G20" s="32"/>
      <c r="H20" s="1"/>
      <c r="K20" s="1">
        <f>F16*0.1</f>
        <v>3524.1</v>
      </c>
      <c r="L20" s="1" t="str">
        <f>[1]!СуммаПрописью(K20)</f>
        <v>Три тысячи пятьсот двадцать четыре рубля 10 копеек</v>
      </c>
    </row>
    <row r="21" spans="1:13" ht="13.5" customHeight="1" x14ac:dyDescent="0.25">
      <c r="A21" s="2" t="s">
        <v>13</v>
      </c>
      <c r="D21" s="2" t="s">
        <v>14</v>
      </c>
      <c r="G21" s="32"/>
      <c r="H21" s="1"/>
    </row>
    <row r="22" spans="1:13" ht="25.5" customHeight="1" x14ac:dyDescent="0.25">
      <c r="G22" s="32"/>
      <c r="H22" s="1"/>
    </row>
    <row r="23" spans="1:13" ht="13.5" customHeight="1" x14ac:dyDescent="0.25">
      <c r="G23" s="32"/>
      <c r="H23" s="1"/>
    </row>
    <row r="24" spans="1:13" ht="13.5" customHeight="1" x14ac:dyDescent="0.25">
      <c r="G24" s="32"/>
      <c r="H24" s="1"/>
    </row>
    <row r="25" spans="1:13" ht="13.5" customHeight="1" x14ac:dyDescent="0.25">
      <c r="G25" s="32"/>
      <c r="H25" s="1"/>
    </row>
    <row r="26" spans="1:13" ht="13.5" customHeight="1" x14ac:dyDescent="0.25">
      <c r="G26" s="32"/>
      <c r="H26" s="1"/>
    </row>
    <row r="27" spans="1:13" ht="26.25" customHeight="1" x14ac:dyDescent="0.25">
      <c r="G27" s="32"/>
      <c r="H27" s="1"/>
    </row>
    <row r="28" spans="1:13" ht="13.5" customHeight="1" x14ac:dyDescent="0.25">
      <c r="G28" s="32"/>
      <c r="H28" s="1"/>
    </row>
    <row r="29" spans="1:13" ht="13.5" customHeight="1" x14ac:dyDescent="0.25">
      <c r="G29" s="32"/>
      <c r="H29" s="1"/>
    </row>
    <row r="30" spans="1:13" ht="13.5" customHeight="1" x14ac:dyDescent="0.25">
      <c r="G30" s="32"/>
      <c r="H30" s="1"/>
    </row>
    <row r="31" spans="1:13" ht="13.5" customHeight="1" x14ac:dyDescent="0.25">
      <c r="G31" s="32"/>
      <c r="H31" s="1"/>
    </row>
    <row r="32" spans="1:13" ht="13.5" customHeight="1" x14ac:dyDescent="0.25">
      <c r="A32" s="1"/>
      <c r="B32" s="1"/>
      <c r="C32" s="1"/>
      <c r="D32" s="1"/>
      <c r="E32" s="1"/>
      <c r="F32" s="1"/>
      <c r="G32" s="32"/>
      <c r="H32" s="22"/>
    </row>
    <row r="33" spans="1:8" ht="13.5" customHeight="1" x14ac:dyDescent="0.25">
      <c r="A33" s="1"/>
      <c r="B33" s="1"/>
      <c r="C33" s="1"/>
      <c r="D33" s="1"/>
      <c r="E33" s="1"/>
      <c r="F33" s="1"/>
      <c r="G33" s="32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32"/>
      <c r="H34" s="1"/>
    </row>
    <row r="35" spans="1:8" ht="76.5" customHeight="1" x14ac:dyDescent="0.25">
      <c r="A35" s="1"/>
      <c r="B35" s="1"/>
      <c r="C35" s="1"/>
      <c r="D35" s="1"/>
      <c r="E35" s="1"/>
      <c r="F35" s="1"/>
      <c r="G35" s="32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32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32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32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32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32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32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32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32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32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32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32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32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32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32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32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32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32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32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32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32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32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32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32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32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32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32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32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32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32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32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32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32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32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32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32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32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32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32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32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32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32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32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32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32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32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32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32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32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32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32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32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32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32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32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32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32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32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32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32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32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32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32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32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32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32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32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32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32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32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32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32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32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32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32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32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32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32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32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32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32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32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32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32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32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32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32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32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32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32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32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32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32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32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32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32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32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32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32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32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32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32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32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32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32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32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32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32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32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32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32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32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32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32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32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32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32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32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32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32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32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32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32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32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32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32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32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32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32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32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32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32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32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32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32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32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32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32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32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32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32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32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32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32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32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32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32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32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32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32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32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32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32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32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32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32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32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32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32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32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32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32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32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32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32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32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32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32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32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32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32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32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32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32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32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32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32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32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32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32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32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32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32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32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32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32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32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32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32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32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32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32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32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32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32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32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32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32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32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32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32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32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32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32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32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32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32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32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32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32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32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32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32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32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32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32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32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32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32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32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32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32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32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32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32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32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32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32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32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32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32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32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32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32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32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32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32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32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32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32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32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32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32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32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32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32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32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32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32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32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32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32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32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32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32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32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32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32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32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32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32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32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32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32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32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32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32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32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32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32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32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32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32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32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32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32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32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32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32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32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32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32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32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32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32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32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32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32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32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32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32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32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32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32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32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32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32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32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32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32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32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32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32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32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32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32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32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32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32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32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32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32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32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32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32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32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32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32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32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32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32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32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32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32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32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32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32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32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32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32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32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32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32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32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32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32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32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32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32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32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32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32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32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32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32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32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32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32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32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32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32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32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32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32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32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32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32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32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32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32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32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32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32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32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32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32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32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32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32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32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32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32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32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32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32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32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32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32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32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32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32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32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32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32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32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32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32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32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32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32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32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32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32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32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32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32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32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32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32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32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32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32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32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32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32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32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32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32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32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32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32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32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32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32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32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32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32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32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32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32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32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32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32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32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32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32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32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32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32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32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32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32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32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32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32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32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32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32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32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32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32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32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32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32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32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32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32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32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32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32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32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32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32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32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32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32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32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32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32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32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32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32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32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32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32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32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32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32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32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32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32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32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32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32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32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32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32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32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32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32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32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32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32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32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32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32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32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32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32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32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32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32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32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32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32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32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32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32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32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32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32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32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32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32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32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32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32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32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32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32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32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32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32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32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32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32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32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32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32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32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32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32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32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32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32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32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32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32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32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32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32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32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32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32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32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32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32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32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32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32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32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32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32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32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32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32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32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32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32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32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32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32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32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32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32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32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32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32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32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32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32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32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32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32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32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32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32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32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32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32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32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32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32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32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32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32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32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32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32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32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32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32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32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32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32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32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32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32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32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32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32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32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32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32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32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32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32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32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32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32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32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32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32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32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32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32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32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32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32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32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32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32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32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32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32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32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32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32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32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32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32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32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32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32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32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32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32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32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32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32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32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32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32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32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32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32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32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32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32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32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32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32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32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32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32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32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32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32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32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32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32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32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32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32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32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32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32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32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32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32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32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32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32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32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32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32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32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32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32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32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32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32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32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32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32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32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32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32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32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32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32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32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32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32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32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32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32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32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32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32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32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32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32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32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32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32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32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32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32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32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32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32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32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32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32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32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32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32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32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32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32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32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32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32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32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32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32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32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32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32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32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32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32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32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32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32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32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32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32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32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32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32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32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32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32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32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32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32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32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32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32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32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32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32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32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32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32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32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32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32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32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32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32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32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32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32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32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32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32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32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32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32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32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32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32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32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32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32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32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32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32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32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32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32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32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32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32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32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32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32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32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32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32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32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32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32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32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32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32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32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32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32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32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32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32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32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32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32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32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32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32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32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32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32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32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32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32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32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32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32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32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32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32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32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32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32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32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32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32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32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32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32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32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32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32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32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32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32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32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32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32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32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32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32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32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32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32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32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32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32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32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32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32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32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32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32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32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32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32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32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32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32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32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32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32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32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32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32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32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32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32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32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32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32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32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32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32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32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32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32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32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32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32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32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32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32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32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32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32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32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32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32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32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32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32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32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32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32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32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32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32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32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32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32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32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32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32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32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32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32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32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32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32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32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32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32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32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32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32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32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32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32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32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32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32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32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32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32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32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32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32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32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32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32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32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32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32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32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32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32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32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32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32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32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32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32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32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32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32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32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32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32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32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32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32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32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32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32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32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32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32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32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32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32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32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32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32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32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32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32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32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32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32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32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32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32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32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32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32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32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32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32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32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32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32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32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32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32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32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32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32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32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32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32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32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32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32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32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32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32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32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32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32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32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32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32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32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32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32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32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32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32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32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32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32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32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32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32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32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32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32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32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32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32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32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32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32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32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32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32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32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32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32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32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32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32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32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32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32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32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32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32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32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32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32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32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32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32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32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32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32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32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32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32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32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32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32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32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32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32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32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32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32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32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32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32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32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32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32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32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32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32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32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32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32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32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32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32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32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32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32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32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32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32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32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32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32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32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32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32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32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32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32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32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32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32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32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32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32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32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32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32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32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32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32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32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32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32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32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32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32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32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32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32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32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32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32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32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32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32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32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32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32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32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32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32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32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32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32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32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32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32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32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32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32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32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32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32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32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32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32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32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32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32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32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32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32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32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32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32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32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32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32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32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32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32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32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32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32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32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32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32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32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32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32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32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32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32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32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32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32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32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32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32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32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32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32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32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32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32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32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32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32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32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32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32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32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32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32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32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32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32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32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32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32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32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32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32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32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32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32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32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32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32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32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32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32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32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32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32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32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32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32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32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32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32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32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32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32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32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32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32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32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32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32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32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32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32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32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32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32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32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32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32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32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32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32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32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32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32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32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32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32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32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32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32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32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32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32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32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32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32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32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32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32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32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32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32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32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32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32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32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32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32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32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32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32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32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32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32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32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32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32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32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32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32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32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32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32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32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32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32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32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32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32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32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32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32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32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32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32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32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32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32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32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32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32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32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32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32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32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32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32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32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32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32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32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32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32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32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32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32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32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32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32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32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32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32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32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32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32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32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32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32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32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32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32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32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32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32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32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32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32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32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32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32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32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32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32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32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32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32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32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32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32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32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32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32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32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32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32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32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32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32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32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32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32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32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32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32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32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32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32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32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32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32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32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32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32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32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32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32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32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32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32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32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32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32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32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32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32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32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32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32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32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32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32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32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32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32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32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32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32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32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32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32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32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32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32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32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32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32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32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32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32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32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32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32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32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32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32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32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32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32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32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32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32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32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32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32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32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32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32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32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32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32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32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32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32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32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32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32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32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32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32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32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32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32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32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32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32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32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32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32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32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32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32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32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32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32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32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32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32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32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32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32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32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32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32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32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32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32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32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32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32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32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32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32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32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32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32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32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32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32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32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32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32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32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32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32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32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32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32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32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32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32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32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32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32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32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32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32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32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32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32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32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32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32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32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32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32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32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32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32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32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32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32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32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32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32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32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32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32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32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32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32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32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32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32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32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32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32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32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32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32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32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32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32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32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32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32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32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32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32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32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32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32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32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32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32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32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32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32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32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32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32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32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32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32"/>
      <c r="H1573" s="1"/>
    </row>
    <row r="1574" spans="1:8" ht="13.5" customHeight="1" x14ac:dyDescent="0.25">
      <c r="G1574" s="32"/>
      <c r="H1574" s="1"/>
    </row>
    <row r="1575" spans="1:8" ht="13.5" customHeight="1" x14ac:dyDescent="0.25">
      <c r="G1575" s="32"/>
      <c r="H1575" s="1"/>
    </row>
    <row r="1576" spans="1:8" ht="13.5" customHeight="1" x14ac:dyDescent="0.25">
      <c r="G1576" s="32"/>
      <c r="H1576" s="1"/>
    </row>
    <row r="1577" spans="1:8" ht="13.5" customHeight="1" x14ac:dyDescent="0.25">
      <c r="G1577" s="32"/>
      <c r="H1577" s="1"/>
    </row>
    <row r="1578" spans="1:8" ht="13.5" customHeight="1" x14ac:dyDescent="0.25">
      <c r="G1578" s="32"/>
      <c r="H1578" s="1"/>
    </row>
    <row r="1579" spans="1:8" ht="13.5" customHeight="1" x14ac:dyDescent="0.25">
      <c r="G1579" s="32"/>
      <c r="H1579" s="1"/>
    </row>
    <row r="1580" spans="1:8" ht="13.5" customHeight="1" x14ac:dyDescent="0.25">
      <c r="G1580" s="32"/>
      <c r="H1580" s="1"/>
    </row>
    <row r="1581" spans="1:8" ht="13.5" customHeight="1" x14ac:dyDescent="0.25">
      <c r="G1581" s="32"/>
      <c r="H1581" s="1"/>
    </row>
    <row r="1582" spans="1:8" ht="13.5" customHeight="1" x14ac:dyDescent="0.25">
      <c r="G1582" s="32"/>
      <c r="H1582" s="1"/>
    </row>
    <row r="1583" spans="1:8" ht="13.5" customHeight="1" x14ac:dyDescent="0.25">
      <c r="G1583" s="32"/>
      <c r="H1583" s="1"/>
    </row>
    <row r="1584" spans="1:8" ht="13.5" customHeight="1" x14ac:dyDescent="0.25">
      <c r="G1584" s="32"/>
      <c r="H1584" s="1"/>
    </row>
    <row r="1585" spans="7:8" ht="13.5" customHeight="1" x14ac:dyDescent="0.25">
      <c r="G1585" s="32"/>
      <c r="H1585" s="1"/>
    </row>
    <row r="1586" spans="7:8" ht="13.5" customHeight="1" x14ac:dyDescent="0.25">
      <c r="G1586" s="32"/>
      <c r="H1586" s="1"/>
    </row>
    <row r="1587" spans="7:8" ht="13.5" customHeight="1" x14ac:dyDescent="0.25">
      <c r="G1587" s="32"/>
      <c r="H1587" s="1"/>
    </row>
    <row r="1588" spans="7:8" ht="13.5" customHeight="1" x14ac:dyDescent="0.25">
      <c r="G1588" s="32"/>
      <c r="H1588" s="1"/>
    </row>
  </sheetData>
  <mergeCells count="11">
    <mergeCell ref="D1:F1"/>
    <mergeCell ref="A19:F20"/>
    <mergeCell ref="B11:E11"/>
    <mergeCell ref="F11:F12"/>
    <mergeCell ref="B12:E12"/>
    <mergeCell ref="A2:F2"/>
    <mergeCell ref="A4:A5"/>
    <mergeCell ref="B4:D4"/>
    <mergeCell ref="B6:E6"/>
    <mergeCell ref="F6:F7"/>
    <mergeCell ref="B7:E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1"/>
  <sheetViews>
    <sheetView tabSelected="1" zoomScale="120" zoomScaleNormal="120" workbookViewId="0">
      <selection activeCell="G21" sqref="G21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.375" style="31" bestFit="1" customWidth="1"/>
    <col min="8" max="8" width="9" style="25"/>
    <col min="9" max="16384" width="9" style="1"/>
  </cols>
  <sheetData>
    <row r="1" spans="1:12" ht="30" customHeight="1" x14ac:dyDescent="0.25">
      <c r="D1" s="50" t="s">
        <v>17</v>
      </c>
      <c r="E1" s="51"/>
      <c r="F1" s="51"/>
    </row>
    <row r="2" spans="1:12" ht="27.75" customHeight="1" x14ac:dyDescent="0.25">
      <c r="A2" s="76" t="s">
        <v>25</v>
      </c>
      <c r="B2" s="76"/>
      <c r="C2" s="76"/>
      <c r="D2" s="76"/>
      <c r="E2" s="76"/>
      <c r="F2" s="76"/>
      <c r="G2" s="32"/>
      <c r="H2" s="1"/>
    </row>
    <row r="3" spans="1:12" ht="12.75" x14ac:dyDescent="0.25">
      <c r="A3" s="47"/>
      <c r="B3" s="47"/>
      <c r="C3" s="47"/>
      <c r="D3" s="47"/>
      <c r="E3" s="47"/>
      <c r="F3" s="47"/>
      <c r="G3" s="32"/>
      <c r="H3" s="1"/>
    </row>
    <row r="4" spans="1:12" s="4" customFormat="1" ht="12.75" x14ac:dyDescent="0.25">
      <c r="A4" s="2" t="s">
        <v>18</v>
      </c>
      <c r="B4" s="3"/>
      <c r="C4" s="3"/>
      <c r="D4" s="3"/>
      <c r="E4" s="3"/>
      <c r="F4" s="3"/>
      <c r="G4" s="33"/>
    </row>
    <row r="5" spans="1:12" s="4" customFormat="1" thickBot="1" x14ac:dyDescent="0.3">
      <c r="A5" s="2"/>
      <c r="B5" s="3"/>
      <c r="C5" s="3"/>
      <c r="D5" s="3"/>
      <c r="E5" s="3"/>
      <c r="F5" s="3"/>
      <c r="G5" s="33"/>
    </row>
    <row r="6" spans="1:12" ht="39.75" customHeight="1" thickTop="1" thickBot="1" x14ac:dyDescent="0.3">
      <c r="A6" s="62" t="s">
        <v>0</v>
      </c>
      <c r="B6" s="64" t="s">
        <v>1</v>
      </c>
      <c r="C6" s="65"/>
      <c r="D6" s="66"/>
      <c r="E6" s="5" t="s">
        <v>9</v>
      </c>
      <c r="F6" s="6" t="s">
        <v>10</v>
      </c>
      <c r="G6" s="32"/>
      <c r="H6" s="1"/>
    </row>
    <row r="7" spans="1:12" ht="13.5" customHeight="1" thickBot="1" x14ac:dyDescent="0.3">
      <c r="A7" s="63"/>
      <c r="B7" s="7">
        <v>1</v>
      </c>
      <c r="C7" s="8">
        <v>2</v>
      </c>
      <c r="D7" s="8">
        <v>3</v>
      </c>
      <c r="E7" s="9"/>
      <c r="F7" s="10"/>
      <c r="G7" s="32"/>
      <c r="H7" s="1"/>
    </row>
    <row r="8" spans="1:12" ht="13.5" customHeight="1" thickTop="1" x14ac:dyDescent="0.25">
      <c r="A8" s="11" t="s">
        <v>2</v>
      </c>
      <c r="B8" s="67" t="s">
        <v>24</v>
      </c>
      <c r="C8" s="68"/>
      <c r="D8" s="68"/>
      <c r="E8" s="69"/>
      <c r="F8" s="56"/>
      <c r="G8" s="32"/>
      <c r="H8" s="1"/>
    </row>
    <row r="9" spans="1:12" ht="74.25" customHeight="1" thickBot="1" x14ac:dyDescent="0.3">
      <c r="A9" s="12" t="s">
        <v>3</v>
      </c>
      <c r="B9" s="58" t="s">
        <v>26</v>
      </c>
      <c r="C9" s="59"/>
      <c r="D9" s="59"/>
      <c r="E9" s="60"/>
      <c r="F9" s="57"/>
      <c r="G9" s="32"/>
      <c r="H9" s="1"/>
      <c r="L9" s="24"/>
    </row>
    <row r="10" spans="1:12" ht="13.5" customHeight="1" thickTop="1" thickBot="1" x14ac:dyDescent="0.3">
      <c r="A10" s="12" t="s">
        <v>4</v>
      </c>
      <c r="B10" s="26">
        <v>350</v>
      </c>
      <c r="C10" s="27" t="s">
        <v>12</v>
      </c>
      <c r="D10" s="27"/>
      <c r="E10" s="28"/>
      <c r="F10" s="13"/>
      <c r="G10" s="32"/>
      <c r="H10" s="1"/>
    </row>
    <row r="11" spans="1:12" ht="13.5" customHeight="1" thickTop="1" thickBot="1" x14ac:dyDescent="0.3">
      <c r="A11" s="12" t="s">
        <v>5</v>
      </c>
      <c r="B11" s="35">
        <v>139</v>
      </c>
      <c r="C11" s="35">
        <v>144</v>
      </c>
      <c r="D11" s="35">
        <v>128.16</v>
      </c>
      <c r="E11" s="35">
        <f>(B11+C11+D11)/3</f>
        <v>137.05000000000001</v>
      </c>
      <c r="F11" s="36">
        <v>137.05000000000001</v>
      </c>
      <c r="G11" s="32"/>
      <c r="H11" s="1"/>
    </row>
    <row r="12" spans="1:12" ht="13.5" customHeight="1" thickTop="1" thickBot="1" x14ac:dyDescent="0.3">
      <c r="A12" s="12" t="s">
        <v>6</v>
      </c>
      <c r="B12" s="35">
        <f>B11*B10</f>
        <v>48650</v>
      </c>
      <c r="C12" s="37">
        <f>C11*B10</f>
        <v>50400</v>
      </c>
      <c r="D12" s="38">
        <f>D11*B10</f>
        <v>44856</v>
      </c>
      <c r="E12" s="38">
        <f>F11*B10</f>
        <v>47967.5</v>
      </c>
      <c r="F12" s="36">
        <f>E12</f>
        <v>47967.5</v>
      </c>
      <c r="G12" s="34"/>
      <c r="H12" s="22"/>
      <c r="I12" s="22"/>
      <c r="J12" s="24"/>
      <c r="K12" s="22"/>
      <c r="L12" s="24"/>
    </row>
    <row r="13" spans="1:12" ht="13.5" customHeight="1" thickTop="1" x14ac:dyDescent="0.25">
      <c r="A13" s="11" t="s">
        <v>2</v>
      </c>
      <c r="B13" s="67" t="s">
        <v>24</v>
      </c>
      <c r="C13" s="68"/>
      <c r="D13" s="68"/>
      <c r="E13" s="69"/>
      <c r="F13" s="71"/>
      <c r="G13" s="34"/>
      <c r="H13" s="22"/>
      <c r="I13" s="22"/>
      <c r="J13" s="24"/>
      <c r="K13" s="22"/>
    </row>
    <row r="14" spans="1:12" ht="72" customHeight="1" thickBot="1" x14ac:dyDescent="0.3">
      <c r="A14" s="12" t="s">
        <v>3</v>
      </c>
      <c r="B14" s="73" t="s">
        <v>27</v>
      </c>
      <c r="C14" s="74"/>
      <c r="D14" s="74"/>
      <c r="E14" s="75"/>
      <c r="F14" s="72"/>
      <c r="G14" s="34"/>
      <c r="H14" s="22"/>
      <c r="I14" s="22"/>
      <c r="J14" s="24"/>
      <c r="K14" s="22"/>
    </row>
    <row r="15" spans="1:12" ht="13.5" customHeight="1" thickTop="1" thickBot="1" x14ac:dyDescent="0.3">
      <c r="A15" s="12" t="s">
        <v>4</v>
      </c>
      <c r="B15" s="39">
        <v>330</v>
      </c>
      <c r="C15" s="40" t="s">
        <v>12</v>
      </c>
      <c r="D15" s="40"/>
      <c r="E15" s="41"/>
      <c r="F15" s="42"/>
      <c r="G15" s="34"/>
      <c r="H15" s="22"/>
      <c r="I15" s="22"/>
      <c r="J15" s="24"/>
      <c r="K15" s="22"/>
    </row>
    <row r="16" spans="1:12" ht="13.5" customHeight="1" thickTop="1" thickBot="1" x14ac:dyDescent="0.3">
      <c r="A16" s="12" t="s">
        <v>5</v>
      </c>
      <c r="B16" s="35">
        <v>110</v>
      </c>
      <c r="C16" s="35">
        <v>116</v>
      </c>
      <c r="D16" s="35">
        <v>91.63</v>
      </c>
      <c r="E16" s="43">
        <f>(B16+C16+D16)/3</f>
        <v>105.88</v>
      </c>
      <c r="F16" s="36">
        <v>105.88</v>
      </c>
      <c r="G16" s="34"/>
      <c r="H16" s="22"/>
      <c r="I16" s="22"/>
      <c r="J16" s="24"/>
      <c r="K16" s="22"/>
    </row>
    <row r="17" spans="1:12" ht="13.5" customHeight="1" thickTop="1" thickBot="1" x14ac:dyDescent="0.3">
      <c r="A17" s="12" t="s">
        <v>6</v>
      </c>
      <c r="B17" s="43">
        <f>B16*B15</f>
        <v>36300</v>
      </c>
      <c r="C17" s="44">
        <f>C16*B15</f>
        <v>38280</v>
      </c>
      <c r="D17" s="45">
        <f>D16*B15</f>
        <v>30237.9</v>
      </c>
      <c r="E17" s="45">
        <f>F16*B15</f>
        <v>34940.400000000001</v>
      </c>
      <c r="F17" s="36">
        <f>E17</f>
        <v>34940.400000000001</v>
      </c>
      <c r="G17" s="34"/>
      <c r="H17" s="22"/>
      <c r="I17" s="22"/>
      <c r="J17" s="24"/>
      <c r="K17" s="22"/>
      <c r="L17" s="24"/>
    </row>
    <row r="18" spans="1:12" ht="13.5" customHeight="1" thickTop="1" thickBot="1" x14ac:dyDescent="0.3">
      <c r="A18" s="19" t="s">
        <v>7</v>
      </c>
      <c r="B18" s="20">
        <f>B12+B17</f>
        <v>84950</v>
      </c>
      <c r="C18" s="20">
        <f>C12+C17</f>
        <v>88680</v>
      </c>
      <c r="D18" s="20">
        <f>D12+D17</f>
        <v>75093.899999999994</v>
      </c>
      <c r="E18" s="20">
        <f>E12+E17</f>
        <v>82907.899999999994</v>
      </c>
      <c r="F18" s="20">
        <f>F12+F17</f>
        <v>82907.899999999994</v>
      </c>
      <c r="G18" s="34"/>
      <c r="H18" s="22"/>
      <c r="I18" s="22"/>
      <c r="K18" s="22"/>
    </row>
    <row r="19" spans="1:12" ht="27" customHeight="1" thickTop="1" thickBot="1" x14ac:dyDescent="0.3">
      <c r="A19" s="12" t="s">
        <v>8</v>
      </c>
      <c r="B19" s="20">
        <f>B18</f>
        <v>84950</v>
      </c>
      <c r="C19" s="20">
        <f>C18</f>
        <v>88680</v>
      </c>
      <c r="D19" s="20">
        <f>D18</f>
        <v>75093.899999999994</v>
      </c>
      <c r="E19" s="20">
        <f>E18</f>
        <v>82907.899999999994</v>
      </c>
      <c r="F19" s="21">
        <f>E19</f>
        <v>82907.899999999994</v>
      </c>
      <c r="G19" s="48"/>
      <c r="J19" s="24"/>
      <c r="K19" s="22"/>
      <c r="L19" s="24"/>
    </row>
    <row r="20" spans="1:12" ht="13.5" customHeight="1" thickTop="1" x14ac:dyDescent="0.25">
      <c r="E20" s="23"/>
      <c r="F20" s="23"/>
      <c r="J20" s="24"/>
    </row>
    <row r="21" spans="1:12" ht="13.5" customHeight="1" thickBot="1" x14ac:dyDescent="0.3">
      <c r="A21" s="52" t="s">
        <v>21</v>
      </c>
      <c r="B21" s="52"/>
      <c r="C21" s="52"/>
      <c r="D21" s="52"/>
      <c r="E21" s="52"/>
      <c r="F21" s="52"/>
      <c r="K21" s="22"/>
      <c r="L21" s="22"/>
    </row>
    <row r="22" spans="1:12" ht="39" customHeight="1" thickBot="1" x14ac:dyDescent="0.3">
      <c r="A22" s="52"/>
      <c r="B22" s="52"/>
      <c r="C22" s="52"/>
      <c r="D22" s="52"/>
      <c r="E22" s="52"/>
      <c r="F22" s="52"/>
      <c r="G22" s="49"/>
    </row>
    <row r="23" spans="1:12" ht="46.5" customHeight="1" x14ac:dyDescent="0.25">
      <c r="A23" s="46"/>
      <c r="B23" s="46"/>
      <c r="C23" s="46"/>
      <c r="D23" s="46"/>
      <c r="E23" s="46"/>
      <c r="F23" s="46"/>
      <c r="G23" s="32"/>
      <c r="H23" s="1"/>
    </row>
    <row r="24" spans="1:12" ht="13.5" customHeight="1" x14ac:dyDescent="0.25">
      <c r="A24" s="70" t="s">
        <v>22</v>
      </c>
      <c r="B24" s="70"/>
      <c r="D24" s="2" t="s">
        <v>23</v>
      </c>
      <c r="G24" s="32"/>
      <c r="H24" s="1"/>
    </row>
    <row r="25" spans="1:12" ht="25.5" customHeight="1" x14ac:dyDescent="0.25">
      <c r="G25" s="32"/>
      <c r="H25" s="1"/>
    </row>
    <row r="26" spans="1:12" ht="13.5" customHeight="1" x14ac:dyDescent="0.25">
      <c r="G26" s="32"/>
      <c r="H26" s="1"/>
    </row>
    <row r="27" spans="1:12" ht="13.5" customHeight="1" x14ac:dyDescent="0.25">
      <c r="G27" s="32"/>
      <c r="H27" s="1"/>
    </row>
    <row r="28" spans="1:12" ht="13.5" customHeight="1" x14ac:dyDescent="0.25">
      <c r="G28" s="32"/>
      <c r="H28" s="1"/>
    </row>
    <row r="29" spans="1:12" ht="13.5" customHeight="1" x14ac:dyDescent="0.25">
      <c r="G29" s="32"/>
      <c r="H29" s="1"/>
    </row>
    <row r="30" spans="1:12" ht="26.25" customHeight="1" x14ac:dyDescent="0.25">
      <c r="G30" s="32"/>
      <c r="H30" s="1"/>
    </row>
    <row r="31" spans="1:12" ht="13.5" customHeight="1" x14ac:dyDescent="0.25">
      <c r="G31" s="32"/>
      <c r="H31" s="1"/>
    </row>
    <row r="32" spans="1:12" ht="13.5" customHeight="1" x14ac:dyDescent="0.25">
      <c r="G32" s="32"/>
      <c r="H32" s="1"/>
    </row>
    <row r="33" spans="1:8" ht="13.5" customHeight="1" x14ac:dyDescent="0.25">
      <c r="G33" s="32"/>
      <c r="H33" s="1"/>
    </row>
    <row r="34" spans="1:8" ht="13.5" customHeight="1" x14ac:dyDescent="0.25">
      <c r="G34" s="32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32"/>
      <c r="H35" s="22"/>
    </row>
    <row r="36" spans="1:8" ht="13.5" customHeight="1" x14ac:dyDescent="0.25">
      <c r="A36" s="1"/>
      <c r="B36" s="1"/>
      <c r="C36" s="1"/>
      <c r="D36" s="1"/>
      <c r="E36" s="1"/>
      <c r="F36" s="1"/>
      <c r="G36" s="32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32"/>
      <c r="H37" s="1"/>
    </row>
    <row r="38" spans="1:8" ht="76.5" customHeight="1" x14ac:dyDescent="0.25">
      <c r="A38" s="1"/>
      <c r="B38" s="1"/>
      <c r="C38" s="1"/>
      <c r="D38" s="1"/>
      <c r="E38" s="1"/>
      <c r="F38" s="1"/>
      <c r="G38" s="32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32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32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32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32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32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32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32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32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32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32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32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32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32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32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32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32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32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32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32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32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32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32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32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32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32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32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32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32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32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32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32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32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32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32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32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32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32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32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32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32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32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32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32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32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32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32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32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32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32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32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32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32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32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32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32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32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32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32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32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32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32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32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32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32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32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32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32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32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32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32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32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32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32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32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32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32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32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32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32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32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32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32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32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32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32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32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32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32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32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32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32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32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32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32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32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32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32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32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32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32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32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32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32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32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32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32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32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32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32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32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32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32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32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32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32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32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32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32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32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32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32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32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32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32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32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32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32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32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32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32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32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32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32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32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32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32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32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32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32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32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32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32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32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32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32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32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32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32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32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32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32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32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32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32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32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32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32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32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32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32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32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32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32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32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32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32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32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32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32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32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32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32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32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32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32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32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32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32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32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32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32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32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32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32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32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32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32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32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32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32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32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32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32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32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32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32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32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32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32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32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32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32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32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32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32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32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32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32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32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32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32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32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32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32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32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32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32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32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32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32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32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32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32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32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32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32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32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32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32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32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32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32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32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32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32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32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32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32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32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32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32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32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32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32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32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32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32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32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32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32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32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32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32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32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32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32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32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32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32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32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32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32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32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32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32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32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32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32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32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32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32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32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32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32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32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32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32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32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32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32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32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32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32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32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32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32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32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32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32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32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32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32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32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32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32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32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32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32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32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32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32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32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32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32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32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32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32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32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32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32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32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32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32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32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32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32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32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32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32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32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32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32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32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32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32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32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32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32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32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32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32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32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32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32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32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32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32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32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32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32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32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32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32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32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32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32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32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32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32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32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32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32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32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32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32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32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32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32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32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32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32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32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32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32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32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32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32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32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32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32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32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32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32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32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32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32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32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32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32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32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32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32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32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32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32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32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32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32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32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32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32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32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32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32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32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32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32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32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32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32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32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32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32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32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32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32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32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32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32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32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32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32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32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32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32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32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32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32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32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32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32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32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32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32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32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32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32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32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32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32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32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32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32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32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32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32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32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32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32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32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32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32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32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32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32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32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32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32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32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32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32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32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32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32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32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32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32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32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32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32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32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32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32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32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32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32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32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32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32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32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32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32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32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32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32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32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32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32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32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32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32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32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32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32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32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32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32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32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32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32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32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32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32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32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32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32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32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32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32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32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32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32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32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32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32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32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32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32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32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32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32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32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32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32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32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32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32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32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32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32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32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32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32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32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32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32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32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32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32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32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32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32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32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32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32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32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32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32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32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32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32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32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32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32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32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32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32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32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32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32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32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32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32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32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32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32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32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32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32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32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32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32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32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32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32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32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32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32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32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32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32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32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32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32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32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32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32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32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32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32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32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32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32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32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32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32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32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32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32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32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32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32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32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32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32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32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32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32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32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32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32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32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32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32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32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32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32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32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32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32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32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32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32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32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32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32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32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32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32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32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32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32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32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32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32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32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32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32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32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32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32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32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32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32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32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32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32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32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32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32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32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32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32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32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32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32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32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32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32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32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32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32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32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32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32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32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32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32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32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32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32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32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32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32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32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32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32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32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32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32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32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32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32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32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32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32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32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32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32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32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32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32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32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32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32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32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32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32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32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32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32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32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32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32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32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32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32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32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32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32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32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32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32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32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32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32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32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32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32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32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32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32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32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32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32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32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32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32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32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32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32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32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32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32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32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32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32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32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32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32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32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32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32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32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32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32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32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32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32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32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32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32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32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32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32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32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32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32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32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32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32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32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32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32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32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32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32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32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32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32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32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32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32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32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32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32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32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32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32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32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32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32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32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32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32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32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32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32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32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32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32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32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32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32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32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32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32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32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32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32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32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32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32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32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32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32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32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32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32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32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32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32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32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32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32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32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32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32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32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32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32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32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32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32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32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32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32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32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32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32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32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32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32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32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32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32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32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32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32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32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32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32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32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32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32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32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32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32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32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32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32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32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32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32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32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32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32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32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32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32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32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32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32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32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32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32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32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32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32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32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32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32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32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32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32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32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32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32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32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32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32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32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32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32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32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32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32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32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32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32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32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32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32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32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32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32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32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32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32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32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32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32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32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32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32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32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32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32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32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32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32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32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32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32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32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32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32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32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32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32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32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32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32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32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32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32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32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32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32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32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32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32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32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32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32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32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32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32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32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32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32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32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32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32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32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32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32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32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32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32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32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32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32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32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32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32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32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32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32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32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32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32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32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32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32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32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32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32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32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32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32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32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32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32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32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32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32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32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32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32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32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32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32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32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32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32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32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32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32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32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32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32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32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32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32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32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32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32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32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32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32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32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32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32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32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32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32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32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32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32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32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32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32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32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32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32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32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32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32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32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32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32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32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32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32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32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32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32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32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32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32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32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32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32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32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32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32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32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32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32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32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32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32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32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32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32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32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32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32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32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32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32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32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32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32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32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32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32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32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32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32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32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32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32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32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32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32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32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32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32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32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32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32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32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32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32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32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32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32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32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32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32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32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32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32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32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32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32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32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32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32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32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32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32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32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32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32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32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32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32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32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32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32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32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32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32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32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32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32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32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32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32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32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32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32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32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32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32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32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32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32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32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32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32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32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32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32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32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32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32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32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32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32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32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32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32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32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32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32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32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32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32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32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32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32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32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32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32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32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32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32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32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32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32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32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32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32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32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32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32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32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32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32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32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32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32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32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32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32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32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32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32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32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32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32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32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32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32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32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32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32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32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32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32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32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32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32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32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32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32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32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32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32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32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32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32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32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32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32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32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32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32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32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32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32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32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32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32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32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32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32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32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32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32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32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32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32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32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32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32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32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32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32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32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32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32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32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32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32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32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32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32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32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32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32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32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32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32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32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32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32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32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32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32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32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32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32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32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32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32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32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32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32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32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32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32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32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32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32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32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32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32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32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32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32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32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32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32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32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32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32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32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32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32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32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32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32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32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32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32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32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32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32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32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32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32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32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32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32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32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32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32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32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32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32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32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32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32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32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32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32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32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32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32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32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32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32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32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32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32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32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32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32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32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32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32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32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32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32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32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32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32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32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32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32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32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32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32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32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32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32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32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32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32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32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32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32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32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32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32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32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32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32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32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32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32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32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32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32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32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32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32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32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32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32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32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32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32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32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32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32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32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32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32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32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32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32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32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32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32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32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32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32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32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32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32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32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32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32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32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32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32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32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32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32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32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32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32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32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32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32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32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32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32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32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32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32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32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32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32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32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32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32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32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32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32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32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32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32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32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32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32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32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32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32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32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32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32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32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32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32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32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32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32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32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32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32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32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32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32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32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32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32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32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32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32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32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32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32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32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32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32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32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32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32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32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32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32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32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32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32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32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32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32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32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32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32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32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32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32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32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32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32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32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32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32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32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32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32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32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32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32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32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32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32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32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32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32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32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32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32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32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32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32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32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32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32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32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32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32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32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32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32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32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32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32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32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32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32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32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32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32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32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32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32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32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32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32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32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32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32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32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32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32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32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32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32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32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32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32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32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32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32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32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32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32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32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32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32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32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32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32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32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32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32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32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32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32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32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32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32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32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32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32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32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32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32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32"/>
      <c r="H1576" s="1"/>
    </row>
    <row r="1577" spans="1:8" ht="13.5" customHeight="1" x14ac:dyDescent="0.25">
      <c r="G1577" s="32"/>
      <c r="H1577" s="1"/>
    </row>
    <row r="1578" spans="1:8" ht="13.5" customHeight="1" x14ac:dyDescent="0.25">
      <c r="G1578" s="32"/>
      <c r="H1578" s="1"/>
    </row>
    <row r="1579" spans="1:8" ht="13.5" customHeight="1" x14ac:dyDescent="0.25">
      <c r="G1579" s="32"/>
      <c r="H1579" s="1"/>
    </row>
    <row r="1580" spans="1:8" ht="13.5" customHeight="1" x14ac:dyDescent="0.25">
      <c r="G1580" s="32"/>
      <c r="H1580" s="1"/>
    </row>
    <row r="1581" spans="1:8" ht="13.5" customHeight="1" x14ac:dyDescent="0.25">
      <c r="G1581" s="32"/>
      <c r="H1581" s="1"/>
    </row>
    <row r="1582" spans="1:8" ht="13.5" customHeight="1" x14ac:dyDescent="0.25">
      <c r="G1582" s="32"/>
      <c r="H1582" s="1"/>
    </row>
    <row r="1583" spans="1:8" ht="13.5" customHeight="1" x14ac:dyDescent="0.25">
      <c r="G1583" s="32"/>
      <c r="H1583" s="1"/>
    </row>
    <row r="1584" spans="1:8" ht="13.5" customHeight="1" x14ac:dyDescent="0.25">
      <c r="G1584" s="32"/>
      <c r="H1584" s="1"/>
    </row>
    <row r="1585" spans="7:8" ht="13.5" customHeight="1" x14ac:dyDescent="0.25">
      <c r="G1585" s="32"/>
      <c r="H1585" s="1"/>
    </row>
    <row r="1586" spans="7:8" ht="13.5" customHeight="1" x14ac:dyDescent="0.25">
      <c r="G1586" s="32"/>
      <c r="H1586" s="1"/>
    </row>
    <row r="1587" spans="7:8" ht="13.5" customHeight="1" x14ac:dyDescent="0.25">
      <c r="G1587" s="32"/>
      <c r="H1587" s="1"/>
    </row>
    <row r="1588" spans="7:8" ht="13.5" customHeight="1" x14ac:dyDescent="0.25">
      <c r="G1588" s="32"/>
      <c r="H1588" s="1"/>
    </row>
    <row r="1589" spans="7:8" ht="13.5" customHeight="1" x14ac:dyDescent="0.25">
      <c r="G1589" s="32"/>
      <c r="H1589" s="1"/>
    </row>
    <row r="1590" spans="7:8" ht="13.5" customHeight="1" x14ac:dyDescent="0.25">
      <c r="G1590" s="32"/>
      <c r="H1590" s="1"/>
    </row>
    <row r="1591" spans="7:8" ht="13.5" customHeight="1" x14ac:dyDescent="0.25">
      <c r="G1591" s="32"/>
      <c r="H1591" s="1"/>
    </row>
  </sheetData>
  <mergeCells count="12">
    <mergeCell ref="D1:F1"/>
    <mergeCell ref="A2:F2"/>
    <mergeCell ref="A6:A7"/>
    <mergeCell ref="B6:D6"/>
    <mergeCell ref="B8:E8"/>
    <mergeCell ref="F8:F9"/>
    <mergeCell ref="B9:E9"/>
    <mergeCell ref="A24:B24"/>
    <mergeCell ref="B13:E13"/>
    <mergeCell ref="F13:F14"/>
    <mergeCell ref="B14:E14"/>
    <mergeCell ref="A21:F22"/>
  </mergeCells>
  <pageMargins left="0.65" right="0.4" top="0.59" bottom="1" header="0.5" footer="0.5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2024-02-01T10:39:28Z</cp:lastPrinted>
  <dcterms:created xsi:type="dcterms:W3CDTF">2016-03-22T05:41:53Z</dcterms:created>
  <dcterms:modified xsi:type="dcterms:W3CDTF">2025-02-24T12:35:46Z</dcterms:modified>
</cp:coreProperties>
</file>